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345" yWindow="795" windowWidth="24240" windowHeight="13740" tabRatio="500"/>
  </bookViews>
  <sheets>
    <sheet name="Exemet" sheetId="1" r:id="rId1"/>
  </sheets>
  <calcPr calcId="124519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<sst xmlns="http://schemas.openxmlformats.org/spreadsheetml/2006/main" count="41" uniqueCount="41">
  <si>
    <t>Модель</t>
  </si>
  <si>
    <t>Высота, мм</t>
  </si>
  <si>
    <t>Глубина, мм</t>
  </si>
  <si>
    <t>Ширина, мм</t>
  </si>
  <si>
    <t>Объём, л</t>
  </si>
  <si>
    <t>Рабочее давление, атм.</t>
  </si>
  <si>
    <t>Цена за 1 секцию (с указанием варианта покрытия или декора)</t>
  </si>
  <si>
    <t>Межосевое расстояние, мм</t>
  </si>
  <si>
    <t>Технические характеристики</t>
  </si>
  <si>
    <t>sales@radiatoria.ru</t>
  </si>
  <si>
    <t>Опрессовочное давление, атм.</t>
  </si>
  <si>
    <t>Exemet</t>
  </si>
  <si>
    <t>Prince 450/300</t>
  </si>
  <si>
    <t>Prince 600/450</t>
  </si>
  <si>
    <t>Prince 790/640</t>
  </si>
  <si>
    <t>Princess 550/400</t>
  </si>
  <si>
    <t>Romantica 510/350</t>
  </si>
  <si>
    <t>Romantica 760/600</t>
  </si>
  <si>
    <t>Rococo 565/400</t>
  </si>
  <si>
    <t>Rococo 665/500</t>
  </si>
  <si>
    <t>Rococo 950/790</t>
  </si>
  <si>
    <t>Venera 750/600</t>
  </si>
  <si>
    <t>Neo  330/220</t>
  </si>
  <si>
    <t>Neo 450/300</t>
  </si>
  <si>
    <t>Neo 660/500</t>
  </si>
  <si>
    <t>Neo 750/600</t>
  </si>
  <si>
    <t>Mirabella 475/300</t>
  </si>
  <si>
    <t>Mirabella 770/600</t>
  </si>
  <si>
    <t>Magica 600/400</t>
  </si>
  <si>
    <t>Magica 780/600</t>
  </si>
  <si>
    <t>Fidelia 800/640</t>
  </si>
  <si>
    <t>Classica 645/500</t>
  </si>
  <si>
    <t>Queen 790/650</t>
  </si>
  <si>
    <t>8 (495) 125-40-76</t>
  </si>
  <si>
    <t>Теплоотдача, Вт</t>
  </si>
  <si>
    <t>Масса, кг</t>
  </si>
  <si>
    <t>введите текущий курс € чтобы узнать рекомендованные розничные цены</t>
  </si>
  <si>
    <t>Стандартный или по Ral, €</t>
  </si>
  <si>
    <t>Полировка с лаком, RUR</t>
  </si>
  <si>
    <t>Пескоструйная обработка с лаком, RUR</t>
  </si>
  <si>
    <t>Патинирование, RUR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</si>
</sst>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6"/>
      <color theme="1"/>
      <name val="Calibri (Основной текст)"/>
    </font>
    <font>
      <u/>
      <sz val="2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6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" fontId="5" fillId="5" borderId="0" xfId="0" applyNumberFormat="1" applyFont="1" applyFill="1" applyBorder="1" applyAlignment="1">
      <alignment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vertical="center" wrapText="1"/>
    </xf>
    <xf numFmtId="1" fontId="5" fillId="5" borderId="4" xfId="0" applyNumberFormat="1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" fontId="0" fillId="3" borderId="12" xfId="0" applyNumberFormat="1" applyFont="1" applyFill="1" applyBorder="1" applyAlignment="1">
      <alignment horizontal="right" vertical="center" wrapText="1"/>
    </xf>
    <xf numFmtId="1" fontId="0" fillId="3" borderId="0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3" borderId="13" xfId="0" applyNumberFormat="1" applyFont="1" applyFill="1" applyBorder="1" applyAlignment="1">
      <alignment horizontal="right" vertical="center" wrapText="1"/>
    </xf>
    <xf numFmtId="1" fontId="0" fillId="3" borderId="14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 customBuiltin="1"/>
  </cellStyles>
  <dxfs count="0"/>
  <tableStyles count="0" defaultTableStyle="TableStyleMedium9" defaultPivotStyle="PivotStyleMedium7"/>
  <colors>
    <mruColors>
      <color rgb="FFF2F2F2"/>
      <color rgb="FF870E03"/>
      <color rgb="FF9F1302"/>
      <color rgb="FFCCA754"/>
      <color rgb="FFE2B5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tiff"/><Relationship Id="rId1" Type="http://schemas.openxmlformats.org/officeDocument/2006/relationships/hyperlink" Target="http://radiatori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1444625</xdr:colOff>
      <xdr:row>1</xdr:row>
      <xdr:rowOff>495300</xdr:rowOff>
    </xdr:to>
    <xdr:pic>
      <xdr:nvPicPr>
        <xdr:cNvPr id="5" name="Изображение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130629</xdr:colOff>
      <xdr:row>0</xdr:row>
      <xdr:rowOff>35379</xdr:rowOff>
    </xdr:from>
    <xdr:to>
      <xdr:col>13</xdr:col>
      <xdr:colOff>974063</xdr:colOff>
      <xdr:row>1</xdr:row>
      <xdr:rowOff>377232</xdr:rowOff>
    </xdr:to>
    <xdr:pic>
      <xdr:nvPicPr>
        <xdr:cNvPr id="6" name="Рисунок 5" descr="log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6029" y="35379"/>
          <a:ext cx="1672109" cy="1113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radiatoria.ru?subject=&#1047;&#1072;&#1087;&#1088;&#1086;&#1089;%20(&#1087;&#1088;&#1072;&#1081;&#1089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showGridLines="0" tabSelected="1" workbookViewId="0">
      <selection activeCell="D5" sqref="D5"/>
    </sheetView>
  </sheetViews>
  <sheetFormatPr defaultColWidth="10.875" defaultRowHeight="15.75"/>
  <cols>
    <col min="1" max="1" width="15.875" style="3" customWidth="1"/>
    <col min="2" max="2" width="15.25" style="3" customWidth="1"/>
    <col min="3" max="3" width="21.25" style="3" customWidth="1"/>
    <col min="4" max="4" width="20.875" style="3" customWidth="1"/>
    <col min="5" max="5" width="25.25" style="3" customWidth="1"/>
    <col min="6" max="6" width="11.75" style="2" customWidth="1"/>
    <col min="7" max="7" width="8.5" style="2" customWidth="1"/>
    <col min="8" max="8" width="9.625" style="2" customWidth="1"/>
    <col min="9" max="9" width="9.125" style="2" customWidth="1"/>
    <col min="10" max="10" width="13.625" style="2" customWidth="1"/>
    <col min="11" max="11" width="7.875" style="2" customWidth="1"/>
    <col min="12" max="12" width="8" style="2" customWidth="1"/>
    <col min="13" max="13" width="10.875" style="2" customWidth="1"/>
    <col min="14" max="14" width="15.375" style="2" customWidth="1"/>
    <col min="15" max="41" width="15.625" style="1" customWidth="1"/>
    <col min="42" max="16384" width="10.875" style="1"/>
  </cols>
  <sheetData>
    <row r="1" spans="1:14" ht="60.95" customHeight="1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9.950000000000003" customHeight="1" thickBot="1">
      <c r="A2" s="44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39.75" customHeight="1">
      <c r="A3" s="47" t="s">
        <v>6</v>
      </c>
      <c r="B3" s="48"/>
      <c r="C3" s="48"/>
      <c r="D3" s="49"/>
      <c r="E3" s="41" t="s">
        <v>0</v>
      </c>
      <c r="F3" s="50" t="s">
        <v>8</v>
      </c>
      <c r="G3" s="48"/>
      <c r="H3" s="48"/>
      <c r="I3" s="48"/>
      <c r="J3" s="48"/>
      <c r="K3" s="48"/>
      <c r="L3" s="48"/>
      <c r="M3" s="48"/>
      <c r="N3" s="51"/>
    </row>
    <row r="4" spans="1:14" ht="68.099999999999994" customHeight="1">
      <c r="A4" s="13" t="s">
        <v>37</v>
      </c>
      <c r="B4" s="32" t="s">
        <v>38</v>
      </c>
      <c r="C4" s="32" t="s">
        <v>39</v>
      </c>
      <c r="D4" s="20" t="s">
        <v>40</v>
      </c>
      <c r="E4" s="42"/>
      <c r="F4" s="52" t="s">
        <v>7</v>
      </c>
      <c r="G4" s="38" t="s">
        <v>1</v>
      </c>
      <c r="H4" s="38" t="s">
        <v>2</v>
      </c>
      <c r="I4" s="38" t="s">
        <v>3</v>
      </c>
      <c r="J4" s="36" t="s">
        <v>34</v>
      </c>
      <c r="K4" s="36" t="s">
        <v>35</v>
      </c>
      <c r="L4" s="38" t="s">
        <v>4</v>
      </c>
      <c r="M4" s="38" t="s">
        <v>5</v>
      </c>
      <c r="N4" s="39" t="s">
        <v>10</v>
      </c>
    </row>
    <row r="5" spans="1:14" ht="42" customHeight="1">
      <c r="A5" s="54" t="s">
        <v>36</v>
      </c>
      <c r="B5" s="55"/>
      <c r="C5" s="55"/>
      <c r="D5" s="21">
        <v>70</v>
      </c>
      <c r="E5" s="43"/>
      <c r="F5" s="53"/>
      <c r="G5" s="37"/>
      <c r="H5" s="37"/>
      <c r="I5" s="37"/>
      <c r="J5" s="37"/>
      <c r="K5" s="37"/>
      <c r="L5" s="37"/>
      <c r="M5" s="37"/>
      <c r="N5" s="40"/>
    </row>
    <row r="6" spans="1:14" ht="36" customHeight="1">
      <c r="A6" s="14"/>
      <c r="B6" s="7"/>
      <c r="C6" s="7"/>
      <c r="D6" s="7"/>
      <c r="E6" s="10" t="s">
        <v>11</v>
      </c>
      <c r="F6" s="6"/>
      <c r="G6" s="6"/>
      <c r="H6" s="6"/>
      <c r="I6" s="6"/>
      <c r="J6" s="6"/>
      <c r="K6" s="6"/>
      <c r="L6" s="6"/>
      <c r="M6" s="6"/>
      <c r="N6" s="15"/>
    </row>
    <row r="7" spans="1:14">
      <c r="A7" s="26">
        <v>38.56</v>
      </c>
      <c r="B7" s="27">
        <f>63.56*D5</f>
        <v>4449.2</v>
      </c>
      <c r="C7" s="27">
        <f>55.56*D5</f>
        <v>3889.2000000000003</v>
      </c>
      <c r="D7" s="27">
        <f>54.36*D5</f>
        <v>3805.2</v>
      </c>
      <c r="E7" s="24" t="s">
        <v>12</v>
      </c>
      <c r="F7" s="8">
        <v>300</v>
      </c>
      <c r="G7" s="8">
        <v>450</v>
      </c>
      <c r="H7" s="8">
        <v>130</v>
      </c>
      <c r="I7" s="8">
        <v>78</v>
      </c>
      <c r="J7" s="8">
        <v>75</v>
      </c>
      <c r="K7" s="8">
        <v>4.8</v>
      </c>
      <c r="L7" s="8">
        <v>1.1000000000000001</v>
      </c>
      <c r="M7" s="8">
        <v>10</v>
      </c>
      <c r="N7" s="16">
        <v>15</v>
      </c>
    </row>
    <row r="8" spans="1:14" s="5" customFormat="1">
      <c r="A8" s="28">
        <v>50.32</v>
      </c>
      <c r="B8" s="29">
        <f>75.32*D5</f>
        <v>5272.4</v>
      </c>
      <c r="C8" s="29">
        <f>67.32*D5</f>
        <v>4712.3999999999996</v>
      </c>
      <c r="D8" s="29">
        <f>66.12*D5</f>
        <v>4628.4000000000005</v>
      </c>
      <c r="E8" s="22" t="s">
        <v>13</v>
      </c>
      <c r="F8" s="9">
        <v>450</v>
      </c>
      <c r="G8" s="9">
        <v>600</v>
      </c>
      <c r="H8" s="9">
        <v>130</v>
      </c>
      <c r="I8" s="9">
        <v>78</v>
      </c>
      <c r="J8" s="11">
        <v>99</v>
      </c>
      <c r="K8" s="11">
        <v>6.8</v>
      </c>
      <c r="L8" s="11">
        <v>1.55</v>
      </c>
      <c r="M8" s="11">
        <v>10</v>
      </c>
      <c r="N8" s="17">
        <v>15</v>
      </c>
    </row>
    <row r="9" spans="1:14">
      <c r="A9" s="26">
        <v>59.74</v>
      </c>
      <c r="B9" s="27">
        <f>84.74*D5</f>
        <v>5931.7999999999993</v>
      </c>
      <c r="C9" s="27">
        <f>76.74*D5</f>
        <v>5371.7999999999993</v>
      </c>
      <c r="D9" s="27">
        <f>75.54*D5</f>
        <v>5287.8</v>
      </c>
      <c r="E9" s="23" t="s">
        <v>14</v>
      </c>
      <c r="F9" s="12">
        <v>640</v>
      </c>
      <c r="G9" s="12">
        <v>790</v>
      </c>
      <c r="H9" s="12">
        <v>130</v>
      </c>
      <c r="I9" s="12">
        <v>78</v>
      </c>
      <c r="J9" s="12">
        <v>138</v>
      </c>
      <c r="K9" s="8">
        <v>8.6999999999999993</v>
      </c>
      <c r="L9" s="8">
        <v>1.85</v>
      </c>
      <c r="M9" s="8">
        <v>10</v>
      </c>
      <c r="N9" s="16">
        <v>15</v>
      </c>
    </row>
    <row r="10" spans="1:14" s="5" customFormat="1">
      <c r="A10" s="28">
        <v>49.32</v>
      </c>
      <c r="B10" s="29">
        <f>74.32*D5</f>
        <v>5202.3999999999996</v>
      </c>
      <c r="C10" s="29">
        <f>66.32*D5</f>
        <v>4642.3999999999996</v>
      </c>
      <c r="D10" s="29">
        <f>65.12*D5</f>
        <v>4558.4000000000005</v>
      </c>
      <c r="E10" s="22" t="s">
        <v>15</v>
      </c>
      <c r="F10" s="9">
        <v>400</v>
      </c>
      <c r="G10" s="11">
        <v>550</v>
      </c>
      <c r="H10" s="11">
        <v>205</v>
      </c>
      <c r="I10" s="11">
        <v>77</v>
      </c>
      <c r="J10" s="11">
        <v>129</v>
      </c>
      <c r="K10" s="11">
        <v>7.8</v>
      </c>
      <c r="L10" s="11">
        <v>2</v>
      </c>
      <c r="M10" s="11">
        <v>10</v>
      </c>
      <c r="N10" s="17">
        <v>15</v>
      </c>
    </row>
    <row r="11" spans="1:14">
      <c r="A11" s="26">
        <v>53.87</v>
      </c>
      <c r="B11" s="27">
        <f>78.87*D5</f>
        <v>5520.9000000000005</v>
      </c>
      <c r="C11" s="27">
        <f>70.87*D5</f>
        <v>4960.9000000000005</v>
      </c>
      <c r="D11" s="27">
        <f>69.67*D5</f>
        <v>4876.9000000000005</v>
      </c>
      <c r="E11" s="24" t="s">
        <v>16</v>
      </c>
      <c r="F11" s="8">
        <v>350</v>
      </c>
      <c r="G11" s="8">
        <v>510</v>
      </c>
      <c r="H11" s="8">
        <v>215</v>
      </c>
      <c r="I11" s="8">
        <v>78</v>
      </c>
      <c r="J11" s="8">
        <v>137</v>
      </c>
      <c r="K11" s="8">
        <v>7.9</v>
      </c>
      <c r="L11" s="8">
        <v>1.9</v>
      </c>
      <c r="M11" s="8">
        <v>10</v>
      </c>
      <c r="N11" s="16">
        <v>15</v>
      </c>
    </row>
    <row r="12" spans="1:14" s="5" customFormat="1">
      <c r="A12" s="28">
        <v>56.62</v>
      </c>
      <c r="B12" s="29">
        <f>81.62*D5</f>
        <v>5713.4000000000005</v>
      </c>
      <c r="C12" s="29">
        <f>73.62*D5</f>
        <v>5153.4000000000005</v>
      </c>
      <c r="D12" s="29">
        <f>72.42*D5</f>
        <v>5069.4000000000005</v>
      </c>
      <c r="E12" s="22" t="s">
        <v>17</v>
      </c>
      <c r="F12" s="11">
        <v>600</v>
      </c>
      <c r="G12" s="11">
        <v>760</v>
      </c>
      <c r="H12" s="11">
        <v>215</v>
      </c>
      <c r="I12" s="11">
        <v>78</v>
      </c>
      <c r="J12" s="11">
        <v>169</v>
      </c>
      <c r="K12" s="11">
        <v>11.1</v>
      </c>
      <c r="L12" s="11">
        <v>3.2</v>
      </c>
      <c r="M12" s="11">
        <v>10</v>
      </c>
      <c r="N12" s="17">
        <v>15</v>
      </c>
    </row>
    <row r="13" spans="1:14">
      <c r="A13" s="26">
        <v>44.93</v>
      </c>
      <c r="B13" s="27">
        <f>69.93*D5</f>
        <v>4895.1000000000004</v>
      </c>
      <c r="C13" s="27">
        <f>61.93*D5</f>
        <v>4335.1000000000004</v>
      </c>
      <c r="D13" s="27">
        <f>60.73*D5</f>
        <v>4251.0999999999995</v>
      </c>
      <c r="E13" s="23" t="s">
        <v>18</v>
      </c>
      <c r="F13" s="8">
        <v>400</v>
      </c>
      <c r="G13" s="8">
        <v>565</v>
      </c>
      <c r="H13" s="8">
        <v>140</v>
      </c>
      <c r="I13" s="8">
        <v>75</v>
      </c>
      <c r="J13" s="8">
        <v>99</v>
      </c>
      <c r="K13" s="8">
        <v>5.5</v>
      </c>
      <c r="L13" s="8">
        <v>1</v>
      </c>
      <c r="M13" s="8">
        <v>10</v>
      </c>
      <c r="N13" s="16">
        <v>15</v>
      </c>
    </row>
    <row r="14" spans="1:14" s="5" customFormat="1">
      <c r="A14" s="28">
        <v>52.42</v>
      </c>
      <c r="B14" s="29">
        <f>77.42*D5</f>
        <v>5419.4000000000005</v>
      </c>
      <c r="C14" s="29">
        <f>69.42*D5</f>
        <v>4859.4000000000005</v>
      </c>
      <c r="D14" s="29">
        <f>68.22*D5</f>
        <v>4775.3999999999996</v>
      </c>
      <c r="E14" s="22" t="s">
        <v>19</v>
      </c>
      <c r="F14" s="11">
        <v>500</v>
      </c>
      <c r="G14" s="11">
        <v>665</v>
      </c>
      <c r="H14" s="11">
        <v>140</v>
      </c>
      <c r="I14" s="11">
        <v>75</v>
      </c>
      <c r="J14" s="11">
        <v>110</v>
      </c>
      <c r="K14" s="11">
        <v>7.1</v>
      </c>
      <c r="L14" s="11">
        <v>1.1499999999999999</v>
      </c>
      <c r="M14" s="11">
        <v>10</v>
      </c>
      <c r="N14" s="17">
        <v>15</v>
      </c>
    </row>
    <row r="15" spans="1:14">
      <c r="A15" s="26">
        <v>84.19</v>
      </c>
      <c r="B15" s="27">
        <f>109.19*D5</f>
        <v>7643.3</v>
      </c>
      <c r="C15" s="27">
        <f>101.19*D5</f>
        <v>7083.3</v>
      </c>
      <c r="D15" s="27">
        <f>99.99*D5</f>
        <v>6999.2999999999993</v>
      </c>
      <c r="E15" s="23" t="s">
        <v>20</v>
      </c>
      <c r="F15" s="8">
        <v>790</v>
      </c>
      <c r="G15" s="8">
        <v>950</v>
      </c>
      <c r="H15" s="8">
        <v>140</v>
      </c>
      <c r="I15" s="8">
        <v>75</v>
      </c>
      <c r="J15" s="8">
        <v>144</v>
      </c>
      <c r="K15" s="8">
        <v>9.4</v>
      </c>
      <c r="L15" s="8">
        <v>1.55</v>
      </c>
      <c r="M15" s="8">
        <v>10</v>
      </c>
      <c r="N15" s="16">
        <v>15</v>
      </c>
    </row>
    <row r="16" spans="1:14" s="5" customFormat="1">
      <c r="A16" s="28">
        <v>43.23</v>
      </c>
      <c r="B16" s="29">
        <f>68.23*D5</f>
        <v>4776.1000000000004</v>
      </c>
      <c r="C16" s="29">
        <f>60.23*D5</f>
        <v>4216.0999999999995</v>
      </c>
      <c r="D16" s="29">
        <f>59.03*D5</f>
        <v>4132.1000000000004</v>
      </c>
      <c r="E16" s="22" t="s">
        <v>21</v>
      </c>
      <c r="F16" s="11">
        <v>600</v>
      </c>
      <c r="G16" s="11">
        <v>750</v>
      </c>
      <c r="H16" s="11">
        <v>145</v>
      </c>
      <c r="I16" s="11">
        <v>70</v>
      </c>
      <c r="J16" s="11">
        <v>151</v>
      </c>
      <c r="K16" s="11">
        <v>7.1</v>
      </c>
      <c r="L16" s="11">
        <v>1.9</v>
      </c>
      <c r="M16" s="11">
        <v>10</v>
      </c>
      <c r="N16" s="17">
        <v>15</v>
      </c>
    </row>
    <row r="17" spans="1:15">
      <c r="A17" s="26">
        <v>48.31</v>
      </c>
      <c r="B17" s="27">
        <f>73.31*D5</f>
        <v>5131.7</v>
      </c>
      <c r="C17" s="27">
        <f>65.31*D5</f>
        <v>4571.7</v>
      </c>
      <c r="D17" s="27">
        <f>64.11*D5</f>
        <v>4487.7</v>
      </c>
      <c r="E17" s="23" t="s">
        <v>22</v>
      </c>
      <c r="F17" s="8">
        <v>220</v>
      </c>
      <c r="G17" s="8">
        <v>330</v>
      </c>
      <c r="H17" s="8">
        <v>330</v>
      </c>
      <c r="I17" s="8">
        <v>54</v>
      </c>
      <c r="J17" s="8">
        <v>161</v>
      </c>
      <c r="K17" s="8">
        <v>7.4</v>
      </c>
      <c r="L17" s="8">
        <v>1</v>
      </c>
      <c r="M17" s="8">
        <v>10</v>
      </c>
      <c r="N17" s="16">
        <v>15</v>
      </c>
    </row>
    <row r="18" spans="1:15">
      <c r="A18" s="28">
        <v>22.17</v>
      </c>
      <c r="B18" s="29">
        <f>47.17*D5</f>
        <v>3301.9</v>
      </c>
      <c r="C18" s="29">
        <f>39.17*D5</f>
        <v>2741.9</v>
      </c>
      <c r="D18" s="29">
        <f>37.97*D5</f>
        <v>2657.9</v>
      </c>
      <c r="E18" s="22" t="s">
        <v>23</v>
      </c>
      <c r="F18" s="11">
        <v>300</v>
      </c>
      <c r="G18" s="11">
        <v>450</v>
      </c>
      <c r="H18" s="11">
        <v>143</v>
      </c>
      <c r="I18" s="11">
        <v>60</v>
      </c>
      <c r="J18" s="11">
        <v>89</v>
      </c>
      <c r="K18" s="11">
        <v>3.4</v>
      </c>
      <c r="L18" s="11">
        <v>0.7</v>
      </c>
      <c r="M18" s="11">
        <v>10</v>
      </c>
      <c r="N18" s="17">
        <v>15</v>
      </c>
    </row>
    <row r="19" spans="1:15">
      <c r="A19" s="26">
        <v>24.65</v>
      </c>
      <c r="B19" s="27">
        <f>49.65*D5</f>
        <v>3475.5</v>
      </c>
      <c r="C19" s="27">
        <f>41.65*D5</f>
        <v>2915.5</v>
      </c>
      <c r="D19" s="27">
        <f>40.45*D5</f>
        <v>2831.5</v>
      </c>
      <c r="E19" s="23" t="s">
        <v>24</v>
      </c>
      <c r="F19" s="12">
        <v>500</v>
      </c>
      <c r="G19" s="12">
        <v>660</v>
      </c>
      <c r="H19" s="12">
        <v>143</v>
      </c>
      <c r="I19" s="12">
        <v>60</v>
      </c>
      <c r="J19" s="12">
        <v>129</v>
      </c>
      <c r="K19" s="8">
        <v>5.0999999999999996</v>
      </c>
      <c r="L19" s="8">
        <v>0.8</v>
      </c>
      <c r="M19" s="8">
        <v>10</v>
      </c>
      <c r="N19" s="16">
        <v>15</v>
      </c>
    </row>
    <row r="20" spans="1:15">
      <c r="A20" s="28">
        <v>27.57</v>
      </c>
      <c r="B20" s="29">
        <f>52.57*D5</f>
        <v>3679.9</v>
      </c>
      <c r="C20" s="29">
        <f>44.57*D5</f>
        <v>3119.9</v>
      </c>
      <c r="D20" s="29">
        <f>43.37*D5</f>
        <v>3035.8999999999996</v>
      </c>
      <c r="E20" s="22" t="s">
        <v>25</v>
      </c>
      <c r="F20" s="11">
        <v>600</v>
      </c>
      <c r="G20" s="11">
        <v>750</v>
      </c>
      <c r="H20" s="11">
        <v>143</v>
      </c>
      <c r="I20" s="11">
        <v>60</v>
      </c>
      <c r="J20" s="11">
        <v>149</v>
      </c>
      <c r="K20" s="11">
        <v>5.8</v>
      </c>
      <c r="L20" s="11">
        <v>0.9</v>
      </c>
      <c r="M20" s="11">
        <v>10</v>
      </c>
      <c r="N20" s="17">
        <v>15</v>
      </c>
    </row>
    <row r="21" spans="1:15">
      <c r="A21" s="26">
        <v>56.62</v>
      </c>
      <c r="B21" s="27">
        <f>81.62*D5</f>
        <v>5713.4000000000005</v>
      </c>
      <c r="C21" s="27">
        <f>73.62*D5</f>
        <v>5153.4000000000005</v>
      </c>
      <c r="D21" s="27">
        <f>72.42*D5</f>
        <v>5069.4000000000005</v>
      </c>
      <c r="E21" s="23" t="s">
        <v>26</v>
      </c>
      <c r="F21" s="8">
        <v>300</v>
      </c>
      <c r="G21" s="8">
        <v>475</v>
      </c>
      <c r="H21" s="8">
        <v>255</v>
      </c>
      <c r="I21" s="8">
        <v>80</v>
      </c>
      <c r="J21" s="8">
        <v>140</v>
      </c>
      <c r="K21" s="8">
        <v>8.9</v>
      </c>
      <c r="L21" s="8">
        <v>2.15</v>
      </c>
      <c r="M21" s="8">
        <v>10</v>
      </c>
      <c r="N21" s="16">
        <v>15</v>
      </c>
    </row>
    <row r="22" spans="1:15">
      <c r="A22" s="28">
        <v>77.319999999999993</v>
      </c>
      <c r="B22" s="29">
        <f>102.32*D5</f>
        <v>7162.4</v>
      </c>
      <c r="C22" s="29">
        <f>94.32*D5</f>
        <v>6602.4</v>
      </c>
      <c r="D22" s="29">
        <f>93.12*D5</f>
        <v>6518.4000000000005</v>
      </c>
      <c r="E22" s="22" t="s">
        <v>27</v>
      </c>
      <c r="F22" s="11">
        <v>600</v>
      </c>
      <c r="G22" s="11">
        <v>770</v>
      </c>
      <c r="H22" s="11">
        <v>250</v>
      </c>
      <c r="I22" s="11">
        <v>80</v>
      </c>
      <c r="J22" s="11">
        <v>222</v>
      </c>
      <c r="K22" s="11">
        <v>13.7</v>
      </c>
      <c r="L22" s="11">
        <v>2.15</v>
      </c>
      <c r="M22" s="11">
        <v>10</v>
      </c>
      <c r="N22" s="17">
        <v>15</v>
      </c>
    </row>
    <row r="23" spans="1:15">
      <c r="A23" s="26">
        <v>50.13</v>
      </c>
      <c r="B23" s="27">
        <f>75.13*D5</f>
        <v>5259.0999999999995</v>
      </c>
      <c r="C23" s="27">
        <f>67.13*D5</f>
        <v>4699.0999999999995</v>
      </c>
      <c r="D23" s="27">
        <f>65.93*D5</f>
        <v>4615.1000000000004</v>
      </c>
      <c r="E23" s="23" t="s">
        <v>28</v>
      </c>
      <c r="F23" s="8">
        <v>400</v>
      </c>
      <c r="G23" s="8">
        <v>600</v>
      </c>
      <c r="H23" s="8">
        <v>175</v>
      </c>
      <c r="I23" s="8">
        <v>66</v>
      </c>
      <c r="J23" s="8">
        <v>149</v>
      </c>
      <c r="K23" s="8">
        <v>8.4</v>
      </c>
      <c r="L23" s="8">
        <v>1.75</v>
      </c>
      <c r="M23" s="8">
        <v>10</v>
      </c>
      <c r="N23" s="16">
        <v>15</v>
      </c>
    </row>
    <row r="24" spans="1:15">
      <c r="A24" s="28">
        <v>67.63</v>
      </c>
      <c r="B24" s="29">
        <f>92.63*D5</f>
        <v>6484.0999999999995</v>
      </c>
      <c r="C24" s="29">
        <f>84.63*D5</f>
        <v>5924.0999999999995</v>
      </c>
      <c r="D24" s="29">
        <f>83.43*D5</f>
        <v>5840.1</v>
      </c>
      <c r="E24" s="22" t="s">
        <v>29</v>
      </c>
      <c r="F24" s="9">
        <v>600</v>
      </c>
      <c r="G24" s="11">
        <v>780</v>
      </c>
      <c r="H24" s="11">
        <v>175</v>
      </c>
      <c r="I24" s="11">
        <v>64</v>
      </c>
      <c r="J24" s="11">
        <v>171</v>
      </c>
      <c r="K24" s="11">
        <v>11.4</v>
      </c>
      <c r="L24" s="11">
        <v>2.2999999999999998</v>
      </c>
      <c r="M24" s="11">
        <v>10</v>
      </c>
      <c r="N24" s="17">
        <v>15</v>
      </c>
    </row>
    <row r="25" spans="1:15">
      <c r="A25" s="26">
        <v>83.51</v>
      </c>
      <c r="B25" s="27">
        <f>108.51*D5</f>
        <v>7595.7000000000007</v>
      </c>
      <c r="C25" s="27">
        <f>100.51*D5</f>
        <v>7035.7000000000007</v>
      </c>
      <c r="D25" s="27">
        <f>99.31*D5</f>
        <v>6951.7</v>
      </c>
      <c r="E25" s="23" t="s">
        <v>30</v>
      </c>
      <c r="F25" s="8">
        <v>640</v>
      </c>
      <c r="G25" s="8">
        <v>800</v>
      </c>
      <c r="H25" s="8">
        <v>214</v>
      </c>
      <c r="I25" s="8">
        <v>64</v>
      </c>
      <c r="J25" s="8">
        <v>156</v>
      </c>
      <c r="K25" s="8">
        <v>13.7</v>
      </c>
      <c r="L25" s="8">
        <v>1.02</v>
      </c>
      <c r="M25" s="8">
        <v>6</v>
      </c>
      <c r="N25" s="16">
        <v>10</v>
      </c>
    </row>
    <row r="26" spans="1:15">
      <c r="A26" s="28">
        <v>61.09</v>
      </c>
      <c r="B26" s="29">
        <f>86.09*D5</f>
        <v>6026.3</v>
      </c>
      <c r="C26" s="29">
        <f>78.09*D5</f>
        <v>5466.3</v>
      </c>
      <c r="D26" s="29">
        <f>76.89*D5</f>
        <v>5382.3</v>
      </c>
      <c r="E26" s="22" t="s">
        <v>31</v>
      </c>
      <c r="F26" s="11">
        <v>500</v>
      </c>
      <c r="G26" s="11">
        <v>645</v>
      </c>
      <c r="H26" s="11">
        <v>176</v>
      </c>
      <c r="I26" s="11">
        <v>62</v>
      </c>
      <c r="J26" s="11">
        <v>145</v>
      </c>
      <c r="K26" s="11">
        <v>9.1</v>
      </c>
      <c r="L26" s="11">
        <v>1.95</v>
      </c>
      <c r="M26" s="11">
        <v>10</v>
      </c>
      <c r="N26" s="17">
        <v>15</v>
      </c>
    </row>
    <row r="27" spans="1:15" ht="16.5" thickBot="1">
      <c r="A27" s="30">
        <v>66.22</v>
      </c>
      <c r="B27" s="31">
        <f>91.22*D5</f>
        <v>6385.4</v>
      </c>
      <c r="C27" s="31">
        <f>83.22*D5</f>
        <v>5825.4</v>
      </c>
      <c r="D27" s="31">
        <f>82.02*D5</f>
        <v>5741.4</v>
      </c>
      <c r="E27" s="25" t="s">
        <v>32</v>
      </c>
      <c r="F27" s="18">
        <v>650</v>
      </c>
      <c r="G27" s="18">
        <v>790</v>
      </c>
      <c r="H27" s="18">
        <v>175</v>
      </c>
      <c r="I27" s="18">
        <v>70</v>
      </c>
      <c r="J27" s="18">
        <v>175</v>
      </c>
      <c r="K27" s="18">
        <v>9.4</v>
      </c>
      <c r="L27" s="18">
        <v>2.4</v>
      </c>
      <c r="M27" s="18">
        <v>10</v>
      </c>
      <c r="N27" s="19">
        <v>15</v>
      </c>
    </row>
    <row r="28" spans="1: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5" ht="36.95000000000000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5" s="4" customFormat="1" ht="36.95000000000000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</sheetData>
  <mergeCells count="15">
    <mergeCell ref="A1:N1"/>
    <mergeCell ref="K4:K5"/>
    <mergeCell ref="L4:L5"/>
    <mergeCell ref="M4:M5"/>
    <mergeCell ref="N4:N5"/>
    <mergeCell ref="E3:E5"/>
    <mergeCell ref="A2:N2"/>
    <mergeCell ref="A3:D3"/>
    <mergeCell ref="F3:N3"/>
    <mergeCell ref="F4:F5"/>
    <mergeCell ref="G4:G5"/>
    <mergeCell ref="H4:H5"/>
    <mergeCell ref="I4:I5"/>
    <mergeCell ref="J4:J5"/>
    <mergeCell ref="A5:C5"/>
  </mergeCell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Exemet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Wave Heat</cp:lastModifiedBy>
  <dcterms:created xsi:type="dcterms:W3CDTF">2016-01-21T17:41:17Z</dcterms:created>
  <dcterms:modified xsi:type="dcterms:W3CDTF">2017-09-05T14:19:52Z</dcterms:modified>
</cp:coreProperties>
</file>